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E8467F99-43D5-4211-AD00-C5CC60F174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H89" i="1"/>
  <c r="H88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5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6" i="1"/>
  <c r="H25" i="1"/>
  <c r="H24" i="1"/>
  <c r="H23" i="1"/>
  <c r="H15" i="1"/>
  <c r="H16" i="1"/>
  <c r="H17" i="1"/>
  <c r="H18" i="1"/>
  <c r="H19" i="1"/>
  <c r="H20" i="1"/>
  <c r="H21" i="1"/>
  <c r="H3" i="1"/>
  <c r="H4" i="1"/>
  <c r="H5" i="1"/>
  <c r="H6" i="1"/>
  <c r="H7" i="1"/>
  <c r="H8" i="1"/>
  <c r="H9" i="1"/>
  <c r="H10" i="1"/>
  <c r="H11" i="1"/>
  <c r="H12" i="1"/>
  <c r="H14" i="1"/>
  <c r="G85" i="1"/>
  <c r="G86" i="1"/>
  <c r="G87" i="1"/>
  <c r="G88" i="1"/>
  <c r="G89" i="1"/>
  <c r="G90" i="1"/>
  <c r="G84" i="1"/>
  <c r="G82" i="1"/>
  <c r="G81" i="1"/>
  <c r="G80" i="1"/>
  <c r="G79" i="1"/>
  <c r="G78" i="1"/>
  <c r="G77" i="1"/>
  <c r="G76" i="1"/>
  <c r="G75" i="1"/>
  <c r="G74" i="1"/>
  <c r="G73" i="1"/>
  <c r="G72" i="1"/>
  <c r="G70" i="1"/>
  <c r="G69" i="1"/>
  <c r="G68" i="1"/>
  <c r="G67" i="1"/>
  <c r="G66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6" i="1"/>
  <c r="G25" i="1"/>
  <c r="G24" i="1"/>
  <c r="G23" i="1"/>
  <c r="G15" i="1"/>
  <c r="G16" i="1"/>
  <c r="G17" i="1"/>
  <c r="G18" i="1"/>
  <c r="G19" i="1"/>
  <c r="G20" i="1"/>
  <c r="G21" i="1"/>
  <c r="G14" i="1"/>
  <c r="C77" i="1"/>
  <c r="C76" i="1"/>
  <c r="C75" i="1"/>
  <c r="C74" i="1"/>
  <c r="C73" i="1"/>
  <c r="C72" i="1"/>
  <c r="C43" i="1"/>
  <c r="C41" i="1"/>
  <c r="C40" i="1"/>
  <c r="C39" i="1"/>
  <c r="C36" i="1"/>
  <c r="C35" i="1"/>
  <c r="C33" i="1"/>
  <c r="C28" i="1"/>
  <c r="H92" i="1" l="1"/>
</calcChain>
</file>

<file path=xl/sharedStrings.xml><?xml version="1.0" encoding="utf-8"?>
<sst xmlns="http://schemas.openxmlformats.org/spreadsheetml/2006/main" count="215" uniqueCount="122">
  <si>
    <t>Item</t>
  </si>
  <si>
    <t>LS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</si>
  <si>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>___________________________________________________________________________________      Fecha</t>
    </r>
    <r>
      <rPr>
        <b/>
        <sz val="10"/>
        <color rgb="FF000000"/>
        <rFont val="Calibri"/>
        <family val="2"/>
        <scheme val="minor"/>
      </rPr>
      <t xml:space="preserve">: </t>
    </r>
    <r>
      <rPr>
        <sz val="10"/>
        <color rgb="FF000000"/>
        <rFont val="Calibri"/>
        <family val="2"/>
        <scheme val="minor"/>
      </rPr>
      <t>_______________________________________</t>
    </r>
  </si>
  <si>
    <r>
      <t>Nombre del Representante Autorizado del Licitador:</t>
    </r>
    <r>
      <rPr>
        <sz val="10"/>
        <color rgb="FF000000"/>
        <rFont val="Calibri"/>
        <family val="2"/>
        <scheme val="minor"/>
      </rPr>
      <t xml:space="preserve">__________________________________________________________________ </t>
    </r>
    <r>
      <rPr>
        <b/>
        <sz val="10"/>
        <color rgb="FF000000"/>
        <rFont val="Calibri"/>
        <family val="2"/>
        <scheme val="minor"/>
      </rPr>
      <t xml:space="preserve">     </t>
    </r>
  </si>
  <si>
    <r>
      <t>Firma del Representante Autorizado del Licitador:</t>
    </r>
    <r>
      <rPr>
        <sz val="10"/>
        <color rgb="FF000000"/>
        <rFont val="Calibri"/>
        <family val="2"/>
        <scheme val="minor"/>
      </rPr>
      <t>_____________________________________________________________________</t>
    </r>
  </si>
  <si>
    <t>Total de la Oferta</t>
  </si>
  <si>
    <t>Descripción</t>
  </si>
  <si>
    <t>Cantidad</t>
  </si>
  <si>
    <t>Unidad</t>
  </si>
  <si>
    <t>Ley de Preferencia % (cuando aplique)</t>
  </si>
  <si>
    <t>Tiempo de Entrega</t>
  </si>
  <si>
    <t>Garantía</t>
  </si>
  <si>
    <t>Costo Unitario Material</t>
  </si>
  <si>
    <t>DIV. 1 - GENERAL REQUIREMENTS</t>
  </si>
  <si>
    <t>MO</t>
  </si>
  <si>
    <t>DIV.2- SITE CONSTRUCTION</t>
  </si>
  <si>
    <t>SF</t>
  </si>
  <si>
    <t>CM</t>
  </si>
  <si>
    <t>TON</t>
  </si>
  <si>
    <t>DIV.5- METALS</t>
  </si>
  <si>
    <t>EA</t>
  </si>
  <si>
    <t>LF</t>
  </si>
  <si>
    <t xml:space="preserve">DIV.8 - DOORS &amp; WINDOWS </t>
  </si>
  <si>
    <t>DIV.9 - FINISHES</t>
  </si>
  <si>
    <t xml:space="preserve">DIV.12 - FURNISHINGS </t>
  </si>
  <si>
    <t>DIV.15 - MECHANICAL WORKS</t>
  </si>
  <si>
    <t>DIV.16 - ELECTRICAL WORK</t>
  </si>
  <si>
    <t>OTHER COSTS</t>
  </si>
  <si>
    <t xml:space="preserve">   State Workmen Compensation</t>
  </si>
  <si>
    <t xml:space="preserve">   Payroll Tax (Incap + Dis)</t>
  </si>
  <si>
    <t xml:space="preserve">   Soc Sec</t>
  </si>
  <si>
    <t>Bonds</t>
  </si>
  <si>
    <t>Taxes</t>
  </si>
  <si>
    <t>Costo Unitario Labor</t>
  </si>
  <si>
    <t>Builder's Risk</t>
  </si>
  <si>
    <t>Remove, discard, supply and installation of Chain Link Perimeter Fence (120 FT long x 6 FT high)</t>
  </si>
  <si>
    <t>HMP: Chain Link Perimeter Fence (120 FT long x 6 FT high) - The supply and installation of additional line posts to reduce the typical spacing between line posts from 10 feet to 8 feet, bury the posts at 3 ft deep instead of 2 ft deep, change the dimensions of the posts from 2-inch diameter to 3-inch diameter.</t>
  </si>
  <si>
    <t>Remove, discard, supply and installation of Chain Link Fence Gate (20 FT long x 8 FT high)</t>
  </si>
  <si>
    <t>HMP: Chain Link Fence Gate (20 FT long x 8 FT high)  - The supply and installation of additional line posts to reduce the typical spacing between line posts from 10 feet to 8 feet, bury the posts at 3 ft deep instead of 2 ft deep, change the dimensions of the posts from 2-inch diameter to 3-inch diameter.</t>
  </si>
  <si>
    <t>Remove, supply, discard and installation of Aggregate Base Course (575 SF x 4 IN)</t>
  </si>
  <si>
    <t>HMP: Supply and installation of Geotextile under aggregate base course</t>
  </si>
  <si>
    <t>Remove, discard, supply and installation of Bituminous Pavement Mix S-1 (575 SF x 2 IN)</t>
  </si>
  <si>
    <t>Remove, discard, supply and installation of Earth Type Swale (170 FT long x 4 FT wide)</t>
  </si>
  <si>
    <t>Remove, discard, supply and installation of Sheet Metal Roofing (33 FT long x 20 FT wide)</t>
  </si>
  <si>
    <t>HMP: Supply and installation of Additional anchoring screws to sheet metal roofing (33 FT long x 20 FT wide) to improve the fastening patterns and uplift resistance</t>
  </si>
  <si>
    <t>Remove, discard, supply and installation of 12 FT Roof Structural Frame Square Tubing (4 IN x 4 IN x 3/8 IN)</t>
  </si>
  <si>
    <t>Remove, discard, supply and installation of Steel Beam C2 x 1.78 Channel</t>
  </si>
  <si>
    <t>Remove, discard, supply and installation of Aluminum Jalousie Window Weatherstrip</t>
  </si>
  <si>
    <t>Remove, discard, supply and installation of Metal Type Rolling Door (16.5 FT wide x 16.5 FT high)</t>
  </si>
  <si>
    <t>Remove, discard, supply and installation of Single Hung Standard Glazed Glass Window (3 FT x 3 FT)</t>
  </si>
  <si>
    <t xml:space="preserve">Remove, discard, supply and installation of Gypsum Wall </t>
  </si>
  <si>
    <t>Remove, discard, supply and installation of 6 in. Rubber Resilient Baseboard</t>
  </si>
  <si>
    <t xml:space="preserve">Prepare, supply and paint wall </t>
  </si>
  <si>
    <t>Remove, discard, supply and installation of 700gal Plastic Potable Water Tank</t>
  </si>
  <si>
    <t>Remove, discard, supply and installation of Cistern with storage capacity tank 600 GA; Cistern Pump: 1 HP, 115/230 V, 60 Hz (similar or equal to Model C48B03B07 - GRD A.C. Smith Corp)</t>
  </si>
  <si>
    <t>Remove, discard, supply and installation of Hydro-pneumatic Tank</t>
  </si>
  <si>
    <t>Remove, discard, supply and installation of Central Cooling Air Conditioner (similra or equal to Trane Model #4TCC3036A1000AB)</t>
  </si>
  <si>
    <t xml:space="preserve">HMP: Supply and installation of Anchoring system for Central Cooling Air Conditioner </t>
  </si>
  <si>
    <t>HMP: Supply and installation of Anchoring system for Stainless Steel Exhaust Fan with Disconnect Switch</t>
  </si>
  <si>
    <t>Remove, discard, supply and installation of Exhaust Fan (similar or equal to Loren Cook Company Model 165R5B)</t>
  </si>
  <si>
    <t xml:space="preserve">HMP: Supply and installation of Anchoring system for Exhaust Fan </t>
  </si>
  <si>
    <t>Remove, discard, supply and installation of Exhaust Fan (similar or equal to Marathon Electric Fan Model 6VF48S17D1216E)</t>
  </si>
  <si>
    <t>Remove, discard, supply and installation of Exhaust Fan (similar or equal to Power Line Model 122DEE7A)</t>
  </si>
  <si>
    <t>Remove, discard, supply and installation of #12 THHN Electrical Wire</t>
  </si>
  <si>
    <t>Remove, discard, supply and installation of 20A-125V Duplex Receptacle</t>
  </si>
  <si>
    <t>Remove, discard, supply and installation of 1/2in Flexible Metal Electrical Conduit</t>
  </si>
  <si>
    <t>Remove, discard, supply and installation of 100 Amps 120/208V - 12 poles Panelboard #1 (L-P-A)</t>
  </si>
  <si>
    <t>Remove, discard, supply and installation of 100 Amps 120/208V - 18 poles Panelboard #2 (L-P-E-A)</t>
  </si>
  <si>
    <t>Remove, discard, supply and installation of 100 Amps 120/208V - 22 poles Panelboard #3 (A-P-A)</t>
  </si>
  <si>
    <t>1 año</t>
  </si>
  <si>
    <t>N/A</t>
  </si>
  <si>
    <t>Costo Unitario Total</t>
  </si>
  <si>
    <t>Project Manager (Architect/Engineer)</t>
  </si>
  <si>
    <t>Superintendent</t>
  </si>
  <si>
    <t>General Liability</t>
  </si>
  <si>
    <t>Auto Liability</t>
  </si>
  <si>
    <t>Coverage of Terrorism</t>
  </si>
  <si>
    <t>Mobilization</t>
  </si>
  <si>
    <t>Submittal Procedures</t>
  </si>
  <si>
    <t>Construction Progress Schedule</t>
  </si>
  <si>
    <t>Demobilization</t>
  </si>
  <si>
    <t xml:space="preserve">Remove, discard, supply and installation of Vertical 3in Strip Blinds </t>
  </si>
  <si>
    <t>HMP: Supply and installation to reduce gauge of Metal Type Rolling Door (16.5 FT wide x 16.5 FT high) from 20 to 18 gauge</t>
  </si>
  <si>
    <t xml:space="preserve">HMP: Supply and Replace of Gypsum Wallboard with Water Resistance Gypsum </t>
  </si>
  <si>
    <t>HMP: Supply and Replace of Acoustical Ceilings with Water Resistance Units (4 FT long x 2 FT wide)</t>
  </si>
  <si>
    <t>HMP: Supply and install of Secondary Primer Layer to Wall Paint</t>
  </si>
  <si>
    <t>Preparation, supply and paint of Aluminum Jalousie Window</t>
  </si>
  <si>
    <t>Remove, discard, supply and installation of Wood Pine 1in x 6in Wall Base</t>
  </si>
  <si>
    <t>Remove, discard, supply and installation of Acoustical Ceilings (4ft long x 2 ft wide)</t>
  </si>
  <si>
    <t>Remove, discard, supply and installation of Vinyl Type Floor Tiles (12in x 12in)</t>
  </si>
  <si>
    <t>HMP: Supply and replace of regular adhesive with waterproof version for Vinyl Type Floor Tiles (12in x 12in)</t>
  </si>
  <si>
    <t>Remove, discard, supply and installation of Mini Split AC Unit Capacity 24,000 BTU</t>
  </si>
  <si>
    <t xml:space="preserve">HMP: Supply and installation of Anchoring system for Mini Split AC Unit -  Capacity 24,000 BTU </t>
  </si>
  <si>
    <t>Remove, discard, supply and installation of Fluorescent Lighting Fixtures (4ft long x 2ft wide)</t>
  </si>
  <si>
    <t>Remove, discard, supply and installation of 3/4in EMT Conduit Electrical Pipe</t>
  </si>
  <si>
    <t>Remove, discard, supply and installation of 4in x 1-1/2in Octagonal Electrical Box and Cover</t>
  </si>
  <si>
    <t>Remove, discard, supply and installation of Communication Cabinet (35in depth x 24in wide x 76in high)</t>
  </si>
  <si>
    <t>Remove, discard, supply and installation of High Pressure Sodium, 70 HPS Exterior Fixtures Canopy Lights (1ft long x 1ft wide)</t>
  </si>
  <si>
    <t>HMP: Supply and installation of Anchoring system for Mini Split 36,000 BTU</t>
  </si>
  <si>
    <t>Remove, discard, supply and installation of A/C Unit Window Type 18,000 BTU, (similar or equal to GE Model ACV18DCG1)</t>
  </si>
  <si>
    <t>HMP: Supply and installation of Anchor A/C Unit of 18,000 BTU to non-corrosive hurricane metal wall bracket</t>
  </si>
  <si>
    <t>Remove, discard, supply and installation of Mini Split 36,000 BTU/CMB-361</t>
  </si>
  <si>
    <t>Remove, discard, supply and installation of Mini Split AC Unit 36,000 BTU (similar or equal to Model Trane XL 14i 2TTX4030B1000AA)</t>
  </si>
  <si>
    <t xml:space="preserve">HMP: Supply and installation of roof top anchoring system for Mini Split AC Unit 36,000 BTU </t>
  </si>
  <si>
    <t>Remove, discard, supply and installation of Mini Split 36,000 BTU A/C Evaporator Unit</t>
  </si>
  <si>
    <t>HMP: Supply and installation of Anchoring system for Mini Split 36,000 BTU A/C Evaporator Unit</t>
  </si>
  <si>
    <t xml:space="preserve">   Overhead</t>
  </si>
  <si>
    <t xml:space="preserve">   Profit</t>
  </si>
  <si>
    <t>Costo Total de la partida</t>
  </si>
  <si>
    <t>a)      Sistemas mini-split: Compresor 5 años</t>
  </si>
  <si>
    <t>b)      Exhaust Fan: 1 año</t>
  </si>
  <si>
    <t>c)      Central Cooling Air Conditioner: Compresor 5 años</t>
  </si>
  <si>
    <t>GARANTIAS  MINIMAS</t>
  </si>
  <si>
    <t>MARCA</t>
  </si>
  <si>
    <t>MODELO</t>
  </si>
  <si>
    <t>Garantía en Mano de Obra mínima</t>
  </si>
  <si>
    <t>Garantía en Mano de Obra ofertada</t>
  </si>
  <si>
    <t>Tiempo de Entrega máximo</t>
  </si>
  <si>
    <t>Tiempo de Entrega ofertado</t>
  </si>
  <si>
    <t xml:space="preserve">270 días calendario </t>
  </si>
  <si>
    <t xml:space="preserve">Remove, discard, supply and installation of Stainless Steel Exhaust Fan with Disconnect Switch </t>
  </si>
  <si>
    <t>Indicar marca y modelo del switch en esta 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</si>
</sst>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Aharoni"/>
      <charset val="177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3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8" xfId="0" applyFont="1" applyBorder="1" applyAlignment="1">
      <alignment vertical="center" wrapText="1"/>
    </xf>
    <xf numFmtId="0" fontId="9" fillId="0" borderId="1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19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1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3" fillId="0" borderId="7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/>
    </xf>
    <xf numFmtId="0" fontId="8" fillId="4" borderId="17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44" fontId="1" fillId="3" borderId="1" xfId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44" fontId="8" fillId="0" borderId="0" xfId="1" applyFont="1" applyAlignment="1">
      <alignment horizontal="left" vertical="center" wrapText="1"/>
    </xf>
    <xf numFmtId="44" fontId="8" fillId="0" borderId="2" xfId="1" applyFont="1" applyBorder="1" applyAlignment="1">
      <alignment horizontal="left" vertical="center" wrapText="1"/>
    </xf>
    <xf numFmtId="44" fontId="6" fillId="2" borderId="0" xfId="1" applyFont="1" applyFill="1" applyAlignment="1">
      <alignment horizontal="right" vertical="center" wrapText="1"/>
    </xf>
    <xf numFmtId="44" fontId="7" fillId="2" borderId="3" xfId="1" applyFont="1" applyFill="1" applyBorder="1" applyAlignment="1">
      <alignment vertical="center"/>
    </xf>
    <xf numFmtId="44" fontId="4" fillId="2" borderId="0" xfId="1" applyFont="1" applyFill="1" applyAlignment="1">
      <alignment horizontal="left" vertical="top" wrapText="1"/>
    </xf>
    <xf numFmtId="44" fontId="0" fillId="0" borderId="0" xfId="1" applyFont="1"/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4" fontId="10" fillId="4" borderId="4" xfId="1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44" fontId="10" fillId="0" borderId="1" xfId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4" fontId="10" fillId="0" borderId="5" xfId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44" fontId="10" fillId="0" borderId="5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4" fontId="10" fillId="0" borderId="1" xfId="1" applyFont="1" applyBorder="1" applyAlignment="1">
      <alignment vertical="center" wrapText="1"/>
    </xf>
    <xf numFmtId="44" fontId="10" fillId="0" borderId="6" xfId="1" applyFont="1" applyBorder="1" applyAlignment="1">
      <alignment horizontal="left" vertical="center" wrapText="1"/>
    </xf>
    <xf numFmtId="44" fontId="10" fillId="0" borderId="5" xfId="1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/>
    <xf numFmtId="0" fontId="9" fillId="0" borderId="1" xfId="0" applyFont="1" applyBorder="1" applyAlignment="1">
      <alignment wrapText="1"/>
    </xf>
    <xf numFmtId="0" fontId="9" fillId="0" borderId="18" xfId="0" applyFont="1" applyBorder="1" applyAlignment="1">
      <alignment vertical="center" wrapText="1"/>
    </xf>
    <xf numFmtId="44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1" fontId="9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 applyProtection="1">
      <alignment horizontal="center" vertical="center" wrapText="1"/>
      <protection locked="0"/>
    </xf>
    <xf numFmtId="44" fontId="10" fillId="5" borderId="0" xfId="1" applyFont="1" applyFill="1" applyBorder="1" applyAlignment="1">
      <alignment horizontal="center" vertical="center" wrapText="1"/>
    </xf>
    <xf numFmtId="44" fontId="10" fillId="5" borderId="0" xfId="1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6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tabSelected="1" view="pageLayout" topLeftCell="A81" zoomScaleNormal="149" workbookViewId="0">
      <selection activeCell="F91" sqref="F91"/>
    </sheetView>
  </sheetViews>
  <sheetFormatPr defaultRowHeight="15" x14ac:dyDescent="0.25"/>
  <cols>
    <col min="1" max="1" width="5.140625" style="77" customWidth="1"/>
    <col min="2" max="2" width="54.28515625" customWidth="1"/>
    <col min="3" max="3" width="7.85546875" style="79" bestFit="1" customWidth="1"/>
    <col min="4" max="4" width="6.7109375" style="79" customWidth="1"/>
    <col min="5" max="6" width="12.28515625" style="87" customWidth="1"/>
    <col min="7" max="7" width="10.7109375" style="87" customWidth="1"/>
    <col min="8" max="8" width="13.42578125" style="87" customWidth="1"/>
    <col min="9" max="9" width="11.5703125" customWidth="1"/>
    <col min="10" max="11" width="14.28515625" customWidth="1"/>
    <col min="12" max="12" width="12.28515625" customWidth="1"/>
    <col min="13" max="13" width="10.7109375" customWidth="1"/>
    <col min="14" max="14" width="0.140625" customWidth="1"/>
    <col min="15" max="15" width="8.28515625" customWidth="1"/>
    <col min="16" max="16" width="9" hidden="1" customWidth="1"/>
  </cols>
  <sheetData>
    <row r="1" spans="1:13" ht="61.15" customHeight="1" x14ac:dyDescent="0.25">
      <c r="A1" s="72" t="s">
        <v>0</v>
      </c>
      <c r="B1" s="4" t="s">
        <v>6</v>
      </c>
      <c r="C1" s="1" t="s">
        <v>7</v>
      </c>
      <c r="D1" s="1" t="s">
        <v>8</v>
      </c>
      <c r="E1" s="80" t="s">
        <v>12</v>
      </c>
      <c r="F1" s="80" t="s">
        <v>33</v>
      </c>
      <c r="G1" s="80" t="s">
        <v>71</v>
      </c>
      <c r="H1" s="80" t="s">
        <v>108</v>
      </c>
      <c r="I1" s="2" t="s">
        <v>9</v>
      </c>
      <c r="J1" s="2" t="s">
        <v>113</v>
      </c>
      <c r="K1" s="2" t="s">
        <v>114</v>
      </c>
      <c r="L1" s="2" t="s">
        <v>10</v>
      </c>
      <c r="M1" s="2" t="s">
        <v>11</v>
      </c>
    </row>
    <row r="2" spans="1:13" ht="14.45" customHeight="1" x14ac:dyDescent="0.25">
      <c r="A2" s="58" t="s">
        <v>13</v>
      </c>
      <c r="B2" s="59"/>
      <c r="C2" s="61"/>
      <c r="D2" s="61"/>
      <c r="E2" s="93"/>
      <c r="F2" s="93"/>
      <c r="G2" s="93"/>
      <c r="H2" s="93"/>
      <c r="I2" s="94"/>
      <c r="J2" s="64"/>
      <c r="K2" s="64"/>
      <c r="L2" s="64"/>
      <c r="M2" s="65"/>
    </row>
    <row r="3" spans="1:13" x14ac:dyDescent="0.25">
      <c r="A3" s="73">
        <v>1</v>
      </c>
      <c r="B3" s="22" t="s">
        <v>72</v>
      </c>
      <c r="C3" s="8">
        <v>3</v>
      </c>
      <c r="D3" s="5" t="s">
        <v>14</v>
      </c>
      <c r="E3" s="81" t="s">
        <v>70</v>
      </c>
      <c r="F3" s="81" t="s">
        <v>70</v>
      </c>
      <c r="G3" s="95"/>
      <c r="H3" s="95">
        <f>G3*C3</f>
        <v>0</v>
      </c>
      <c r="I3" s="63"/>
      <c r="J3" s="66"/>
      <c r="K3" s="66"/>
      <c r="L3" s="66"/>
      <c r="M3" s="66"/>
    </row>
    <row r="4" spans="1:13" x14ac:dyDescent="0.25">
      <c r="A4" s="73">
        <v>2</v>
      </c>
      <c r="B4" s="22" t="s">
        <v>73</v>
      </c>
      <c r="C4" s="8">
        <v>7</v>
      </c>
      <c r="D4" s="5" t="s">
        <v>14</v>
      </c>
      <c r="E4" s="81" t="s">
        <v>70</v>
      </c>
      <c r="F4" s="81" t="s">
        <v>70</v>
      </c>
      <c r="G4" s="81"/>
      <c r="H4" s="95">
        <f t="shared" ref="H4:H12" si="0">G4*C4</f>
        <v>0</v>
      </c>
      <c r="I4" s="63"/>
      <c r="J4" s="66"/>
      <c r="K4" s="66"/>
      <c r="L4" s="66"/>
      <c r="M4" s="66"/>
    </row>
    <row r="5" spans="1:13" x14ac:dyDescent="0.25">
      <c r="A5" s="73">
        <v>3</v>
      </c>
      <c r="B5" s="22" t="s">
        <v>74</v>
      </c>
      <c r="C5" s="8">
        <v>1</v>
      </c>
      <c r="D5" s="5" t="s">
        <v>1</v>
      </c>
      <c r="E5" s="81" t="s">
        <v>70</v>
      </c>
      <c r="F5" s="81" t="s">
        <v>70</v>
      </c>
      <c r="G5" s="81"/>
      <c r="H5" s="95">
        <f t="shared" si="0"/>
        <v>0</v>
      </c>
      <c r="I5" s="63"/>
      <c r="J5" s="66"/>
      <c r="K5" s="66"/>
      <c r="L5" s="66"/>
      <c r="M5" s="66"/>
    </row>
    <row r="6" spans="1:13" x14ac:dyDescent="0.25">
      <c r="A6" s="73">
        <v>4</v>
      </c>
      <c r="B6" s="22" t="s">
        <v>75</v>
      </c>
      <c r="C6" s="8">
        <v>1</v>
      </c>
      <c r="D6" s="5" t="s">
        <v>1</v>
      </c>
      <c r="E6" s="81" t="s">
        <v>70</v>
      </c>
      <c r="F6" s="81" t="s">
        <v>70</v>
      </c>
      <c r="G6" s="81"/>
      <c r="H6" s="95">
        <f t="shared" si="0"/>
        <v>0</v>
      </c>
      <c r="I6" s="63"/>
      <c r="J6" s="66"/>
      <c r="K6" s="66"/>
      <c r="L6" s="66"/>
      <c r="M6" s="66"/>
    </row>
    <row r="7" spans="1:13" x14ac:dyDescent="0.25">
      <c r="A7" s="73">
        <v>5</v>
      </c>
      <c r="B7" s="22" t="s">
        <v>34</v>
      </c>
      <c r="C7" s="8">
        <v>1</v>
      </c>
      <c r="D7" s="5" t="s">
        <v>1</v>
      </c>
      <c r="E7" s="81" t="s">
        <v>70</v>
      </c>
      <c r="F7" s="81" t="s">
        <v>70</v>
      </c>
      <c r="G7" s="81"/>
      <c r="H7" s="95">
        <f t="shared" si="0"/>
        <v>0</v>
      </c>
      <c r="I7" s="63"/>
      <c r="J7" s="66"/>
      <c r="K7" s="66"/>
      <c r="L7" s="66"/>
      <c r="M7" s="66"/>
    </row>
    <row r="8" spans="1:13" x14ac:dyDescent="0.25">
      <c r="A8" s="73">
        <v>6</v>
      </c>
      <c r="B8" s="22" t="s">
        <v>76</v>
      </c>
      <c r="C8" s="8">
        <v>1</v>
      </c>
      <c r="D8" s="5" t="s">
        <v>1</v>
      </c>
      <c r="E8" s="81" t="s">
        <v>70</v>
      </c>
      <c r="F8" s="81" t="s">
        <v>70</v>
      </c>
      <c r="G8" s="81"/>
      <c r="H8" s="95">
        <f t="shared" si="0"/>
        <v>0</v>
      </c>
      <c r="I8" s="63"/>
      <c r="J8" s="66"/>
      <c r="K8" s="66"/>
      <c r="L8" s="66"/>
      <c r="M8" s="66"/>
    </row>
    <row r="9" spans="1:13" x14ac:dyDescent="0.25">
      <c r="A9" s="73">
        <v>7</v>
      </c>
      <c r="B9" s="22" t="s">
        <v>77</v>
      </c>
      <c r="C9" s="8">
        <v>1</v>
      </c>
      <c r="D9" s="5" t="s">
        <v>1</v>
      </c>
      <c r="E9" s="81" t="s">
        <v>70</v>
      </c>
      <c r="F9" s="81" t="s">
        <v>70</v>
      </c>
      <c r="G9" s="81"/>
      <c r="H9" s="95">
        <f t="shared" si="0"/>
        <v>0</v>
      </c>
      <c r="I9" s="63"/>
      <c r="J9" s="66"/>
      <c r="K9" s="66"/>
      <c r="L9" s="66"/>
      <c r="M9" s="66"/>
    </row>
    <row r="10" spans="1:13" x14ac:dyDescent="0.25">
      <c r="A10" s="73">
        <v>8</v>
      </c>
      <c r="B10" s="22" t="s">
        <v>78</v>
      </c>
      <c r="C10" s="9">
        <v>1</v>
      </c>
      <c r="D10" s="6" t="s">
        <v>1</v>
      </c>
      <c r="E10" s="81" t="s">
        <v>70</v>
      </c>
      <c r="F10" s="81" t="s">
        <v>70</v>
      </c>
      <c r="G10" s="81"/>
      <c r="H10" s="95">
        <f t="shared" si="0"/>
        <v>0</v>
      </c>
      <c r="I10" s="63"/>
      <c r="J10" s="66"/>
      <c r="K10" s="66"/>
      <c r="L10" s="66"/>
      <c r="M10" s="66"/>
    </row>
    <row r="11" spans="1:13" x14ac:dyDescent="0.25">
      <c r="A11" s="73">
        <v>9</v>
      </c>
      <c r="B11" s="22" t="s">
        <v>79</v>
      </c>
      <c r="C11" s="9">
        <v>9</v>
      </c>
      <c r="D11" s="6" t="s">
        <v>14</v>
      </c>
      <c r="E11" s="81" t="s">
        <v>70</v>
      </c>
      <c r="F11" s="81" t="s">
        <v>70</v>
      </c>
      <c r="G11" s="81"/>
      <c r="H11" s="95">
        <f t="shared" si="0"/>
        <v>0</v>
      </c>
      <c r="I11" s="63"/>
      <c r="J11" s="66"/>
      <c r="K11" s="66"/>
      <c r="L11" s="66"/>
      <c r="M11" s="66"/>
    </row>
    <row r="12" spans="1:13" x14ac:dyDescent="0.25">
      <c r="A12" s="73">
        <v>10</v>
      </c>
      <c r="B12" s="22" t="s">
        <v>80</v>
      </c>
      <c r="C12" s="10">
        <v>1</v>
      </c>
      <c r="D12" s="7" t="s">
        <v>1</v>
      </c>
      <c r="E12" s="81" t="s">
        <v>70</v>
      </c>
      <c r="F12" s="81" t="s">
        <v>70</v>
      </c>
      <c r="G12" s="81"/>
      <c r="H12" s="95">
        <f t="shared" si="0"/>
        <v>0</v>
      </c>
      <c r="I12" s="63"/>
      <c r="J12" s="66"/>
      <c r="K12" s="66"/>
      <c r="L12" s="66"/>
      <c r="M12" s="66"/>
    </row>
    <row r="13" spans="1:13" ht="15" customHeight="1" thickBot="1" x14ac:dyDescent="0.3">
      <c r="A13" s="58" t="s">
        <v>15</v>
      </c>
      <c r="B13" s="59"/>
      <c r="C13" s="61"/>
      <c r="D13" s="61"/>
      <c r="E13" s="93"/>
      <c r="F13" s="93"/>
      <c r="G13" s="93"/>
      <c r="H13" s="93"/>
      <c r="I13" s="94"/>
      <c r="J13" s="67"/>
      <c r="K13" s="67"/>
      <c r="L13" s="67"/>
      <c r="M13" s="68"/>
    </row>
    <row r="14" spans="1:13" ht="25.5" x14ac:dyDescent="0.25">
      <c r="A14" s="74">
        <v>11</v>
      </c>
      <c r="B14" s="32" t="s">
        <v>35</v>
      </c>
      <c r="C14" s="13">
        <v>720</v>
      </c>
      <c r="D14" s="40" t="s">
        <v>16</v>
      </c>
      <c r="E14" s="95"/>
      <c r="F14" s="95"/>
      <c r="G14" s="95">
        <f>E14+F14</f>
        <v>0</v>
      </c>
      <c r="H14" s="95">
        <f>G14*C14</f>
        <v>0</v>
      </c>
      <c r="I14" s="96"/>
      <c r="J14" s="66"/>
      <c r="K14" s="66"/>
      <c r="L14" s="66"/>
      <c r="M14" s="66"/>
    </row>
    <row r="15" spans="1:13" ht="73.900000000000006" customHeight="1" x14ac:dyDescent="0.25">
      <c r="A15" s="74">
        <v>12</v>
      </c>
      <c r="B15" s="23" t="s">
        <v>36</v>
      </c>
      <c r="C15" s="12">
        <v>720</v>
      </c>
      <c r="D15" s="12" t="s">
        <v>16</v>
      </c>
      <c r="E15" s="95"/>
      <c r="F15" s="95"/>
      <c r="G15" s="95">
        <f t="shared" ref="G15:G43" si="1">E15+F15</f>
        <v>0</v>
      </c>
      <c r="H15" s="95">
        <f t="shared" ref="H15:H78" si="2">G15*C15</f>
        <v>0</v>
      </c>
      <c r="I15" s="96"/>
      <c r="J15" s="66"/>
      <c r="K15" s="66"/>
      <c r="L15" s="66"/>
      <c r="M15" s="66"/>
    </row>
    <row r="16" spans="1:13" ht="25.15" customHeight="1" x14ac:dyDescent="0.25">
      <c r="A16" s="74">
        <v>13</v>
      </c>
      <c r="B16" s="23" t="s">
        <v>37</v>
      </c>
      <c r="C16" s="6">
        <v>160</v>
      </c>
      <c r="D16" s="6" t="s">
        <v>16</v>
      </c>
      <c r="E16" s="95"/>
      <c r="F16" s="95"/>
      <c r="G16" s="95">
        <f t="shared" si="1"/>
        <v>0</v>
      </c>
      <c r="H16" s="95">
        <f t="shared" si="2"/>
        <v>0</v>
      </c>
      <c r="I16" s="96"/>
      <c r="J16" s="66"/>
      <c r="K16" s="66"/>
      <c r="L16" s="66"/>
      <c r="M16" s="66"/>
    </row>
    <row r="17" spans="1:13" ht="76.5" x14ac:dyDescent="0.25">
      <c r="A17" s="74">
        <v>14</v>
      </c>
      <c r="B17" s="23" t="s">
        <v>38</v>
      </c>
      <c r="C17" s="12">
        <v>160</v>
      </c>
      <c r="D17" s="12" t="s">
        <v>16</v>
      </c>
      <c r="E17" s="95"/>
      <c r="F17" s="95"/>
      <c r="G17" s="95">
        <f t="shared" si="1"/>
        <v>0</v>
      </c>
      <c r="H17" s="95">
        <f t="shared" si="2"/>
        <v>0</v>
      </c>
      <c r="I17" s="96"/>
      <c r="J17" s="66"/>
      <c r="K17" s="66"/>
      <c r="L17" s="66"/>
      <c r="M17" s="66"/>
    </row>
    <row r="18" spans="1:13" ht="26.25" x14ac:dyDescent="0.25">
      <c r="A18" s="74">
        <v>15</v>
      </c>
      <c r="B18" s="24" t="s">
        <v>39</v>
      </c>
      <c r="C18" s="41">
        <v>5.43</v>
      </c>
      <c r="D18" s="42" t="s">
        <v>17</v>
      </c>
      <c r="E18" s="95"/>
      <c r="F18" s="95"/>
      <c r="G18" s="95">
        <f t="shared" si="1"/>
        <v>0</v>
      </c>
      <c r="H18" s="95">
        <f t="shared" si="2"/>
        <v>0</v>
      </c>
      <c r="I18" s="96"/>
      <c r="J18" s="66"/>
      <c r="K18" s="66"/>
      <c r="L18" s="66"/>
      <c r="M18" s="66"/>
    </row>
    <row r="19" spans="1:13" ht="26.25" x14ac:dyDescent="0.25">
      <c r="A19" s="74">
        <v>16</v>
      </c>
      <c r="B19" s="25" t="s">
        <v>40</v>
      </c>
      <c r="C19" s="36">
        <v>575</v>
      </c>
      <c r="D19" s="12" t="s">
        <v>16</v>
      </c>
      <c r="E19" s="95"/>
      <c r="F19" s="95"/>
      <c r="G19" s="95">
        <f t="shared" si="1"/>
        <v>0</v>
      </c>
      <c r="H19" s="95">
        <f t="shared" si="2"/>
        <v>0</v>
      </c>
      <c r="I19" s="96"/>
      <c r="J19" s="66"/>
      <c r="K19" s="66"/>
      <c r="L19" s="66"/>
      <c r="M19" s="66"/>
    </row>
    <row r="20" spans="1:13" ht="26.25" x14ac:dyDescent="0.25">
      <c r="A20" s="74">
        <v>17</v>
      </c>
      <c r="B20" s="26" t="s">
        <v>41</v>
      </c>
      <c r="C20" s="43">
        <v>6.08</v>
      </c>
      <c r="D20" s="12" t="s">
        <v>18</v>
      </c>
      <c r="E20" s="95"/>
      <c r="F20" s="95"/>
      <c r="G20" s="95">
        <f t="shared" si="1"/>
        <v>0</v>
      </c>
      <c r="H20" s="95">
        <f t="shared" si="2"/>
        <v>0</v>
      </c>
      <c r="I20" s="96"/>
      <c r="J20" s="66"/>
      <c r="K20" s="66"/>
      <c r="L20" s="66"/>
      <c r="M20" s="66"/>
    </row>
    <row r="21" spans="1:13" ht="27" thickBot="1" x14ac:dyDescent="0.3">
      <c r="A21" s="74">
        <v>18</v>
      </c>
      <c r="B21" s="26" t="s">
        <v>42</v>
      </c>
      <c r="C21" s="44">
        <v>680</v>
      </c>
      <c r="D21" s="45" t="s">
        <v>16</v>
      </c>
      <c r="E21" s="95"/>
      <c r="F21" s="95"/>
      <c r="G21" s="95">
        <f t="shared" si="1"/>
        <v>0</v>
      </c>
      <c r="H21" s="95">
        <f t="shared" si="2"/>
        <v>0</v>
      </c>
      <c r="I21" s="96"/>
      <c r="J21" s="66"/>
      <c r="K21" s="66"/>
      <c r="L21" s="66"/>
      <c r="M21" s="66"/>
    </row>
    <row r="22" spans="1:13" ht="15" customHeight="1" thickBot="1" x14ac:dyDescent="0.3">
      <c r="A22" s="58" t="s">
        <v>19</v>
      </c>
      <c r="B22" s="59"/>
      <c r="C22" s="61"/>
      <c r="D22" s="61"/>
      <c r="E22" s="93"/>
      <c r="F22" s="93"/>
      <c r="G22" s="93"/>
      <c r="H22" s="93"/>
      <c r="I22" s="94"/>
      <c r="J22" s="67"/>
      <c r="K22" s="67"/>
      <c r="L22" s="67"/>
      <c r="M22" s="68"/>
    </row>
    <row r="23" spans="1:13" ht="25.5" x14ac:dyDescent="0.25">
      <c r="A23" s="74">
        <v>19</v>
      </c>
      <c r="B23" s="32" t="s">
        <v>43</v>
      </c>
      <c r="C23" s="13">
        <v>660</v>
      </c>
      <c r="D23" s="40" t="s">
        <v>16</v>
      </c>
      <c r="E23" s="95"/>
      <c r="F23" s="95"/>
      <c r="G23" s="95">
        <f t="shared" si="1"/>
        <v>0</v>
      </c>
      <c r="H23" s="95">
        <f t="shared" si="2"/>
        <v>0</v>
      </c>
      <c r="I23" s="96"/>
      <c r="J23" s="66"/>
      <c r="K23" s="66"/>
      <c r="L23" s="66"/>
      <c r="M23" s="66"/>
    </row>
    <row r="24" spans="1:13" ht="38.25" x14ac:dyDescent="0.25">
      <c r="A24" s="74">
        <v>20</v>
      </c>
      <c r="B24" s="23" t="s">
        <v>44</v>
      </c>
      <c r="C24" s="12">
        <v>660</v>
      </c>
      <c r="D24" s="12" t="s">
        <v>16</v>
      </c>
      <c r="E24" s="95"/>
      <c r="F24" s="95"/>
      <c r="G24" s="95">
        <f t="shared" si="1"/>
        <v>0</v>
      </c>
      <c r="H24" s="95">
        <f t="shared" si="2"/>
        <v>0</v>
      </c>
      <c r="I24" s="96"/>
      <c r="J24" s="66"/>
      <c r="K24" s="66"/>
      <c r="L24" s="66"/>
      <c r="M24" s="66"/>
    </row>
    <row r="25" spans="1:13" ht="25.5" x14ac:dyDescent="0.25">
      <c r="A25" s="74">
        <v>21</v>
      </c>
      <c r="B25" s="23" t="s">
        <v>45</v>
      </c>
      <c r="C25" s="12">
        <v>8</v>
      </c>
      <c r="D25" s="12" t="s">
        <v>20</v>
      </c>
      <c r="E25" s="95"/>
      <c r="F25" s="95"/>
      <c r="G25" s="95">
        <f t="shared" si="1"/>
        <v>0</v>
      </c>
      <c r="H25" s="95">
        <f t="shared" si="2"/>
        <v>0</v>
      </c>
      <c r="I25" s="96"/>
      <c r="J25" s="66"/>
      <c r="K25" s="66"/>
      <c r="L25" s="66"/>
      <c r="M25" s="66"/>
    </row>
    <row r="26" spans="1:13" ht="26.25" thickBot="1" x14ac:dyDescent="0.3">
      <c r="A26" s="74">
        <v>22</v>
      </c>
      <c r="B26" s="23" t="s">
        <v>46</v>
      </c>
      <c r="C26" s="33">
        <v>320</v>
      </c>
      <c r="D26" s="34" t="s">
        <v>21</v>
      </c>
      <c r="E26" s="95"/>
      <c r="F26" s="95"/>
      <c r="G26" s="95">
        <f t="shared" si="1"/>
        <v>0</v>
      </c>
      <c r="H26" s="95">
        <f t="shared" si="2"/>
        <v>0</v>
      </c>
      <c r="I26" s="96"/>
      <c r="J26" s="66"/>
      <c r="K26" s="66"/>
      <c r="L26" s="66"/>
      <c r="M26" s="66"/>
    </row>
    <row r="27" spans="1:13" ht="14.45" customHeight="1" x14ac:dyDescent="0.25">
      <c r="A27" s="58" t="s">
        <v>22</v>
      </c>
      <c r="B27" s="59"/>
      <c r="C27" s="61"/>
      <c r="D27" s="61"/>
      <c r="E27" s="93"/>
      <c r="F27" s="93"/>
      <c r="G27" s="93"/>
      <c r="H27" s="93"/>
      <c r="I27" s="94"/>
      <c r="J27" s="67"/>
      <c r="K27" s="67"/>
      <c r="L27" s="67"/>
      <c r="M27" s="68"/>
    </row>
    <row r="28" spans="1:13" ht="25.5" x14ac:dyDescent="0.25">
      <c r="A28" s="73">
        <v>23</v>
      </c>
      <c r="B28" s="11" t="s">
        <v>47</v>
      </c>
      <c r="C28" s="12">
        <f>19+34+23+30</f>
        <v>106</v>
      </c>
      <c r="D28" s="12" t="s">
        <v>21</v>
      </c>
      <c r="E28" s="95"/>
      <c r="F28" s="95"/>
      <c r="G28" s="95">
        <f t="shared" si="1"/>
        <v>0</v>
      </c>
      <c r="H28" s="95">
        <f t="shared" si="2"/>
        <v>0</v>
      </c>
      <c r="I28" s="96"/>
      <c r="J28" s="66"/>
      <c r="K28" s="66"/>
      <c r="L28" s="66"/>
      <c r="M28" s="66"/>
    </row>
    <row r="29" spans="1:13" ht="25.5" x14ac:dyDescent="0.25">
      <c r="A29" s="73">
        <v>24</v>
      </c>
      <c r="B29" s="11" t="s">
        <v>48</v>
      </c>
      <c r="C29" s="12">
        <v>1</v>
      </c>
      <c r="D29" s="15" t="s">
        <v>20</v>
      </c>
      <c r="E29" s="95"/>
      <c r="F29" s="95"/>
      <c r="G29" s="95">
        <f t="shared" si="1"/>
        <v>0</v>
      </c>
      <c r="H29" s="95">
        <f t="shared" si="2"/>
        <v>0</v>
      </c>
      <c r="I29" s="96"/>
      <c r="J29" s="66"/>
      <c r="K29" s="66"/>
      <c r="L29" s="66"/>
      <c r="M29" s="66"/>
    </row>
    <row r="30" spans="1:13" ht="25.5" x14ac:dyDescent="0.25">
      <c r="A30" s="73">
        <v>25</v>
      </c>
      <c r="B30" s="14" t="s">
        <v>82</v>
      </c>
      <c r="C30" s="17">
        <v>1</v>
      </c>
      <c r="D30" s="16" t="s">
        <v>20</v>
      </c>
      <c r="E30" s="95"/>
      <c r="F30" s="95"/>
      <c r="G30" s="95">
        <f t="shared" si="1"/>
        <v>0</v>
      </c>
      <c r="H30" s="95">
        <f t="shared" si="2"/>
        <v>0</v>
      </c>
      <c r="I30" s="96"/>
      <c r="J30" s="66"/>
      <c r="K30" s="66"/>
      <c r="L30" s="66"/>
      <c r="M30" s="66"/>
    </row>
    <row r="31" spans="1:13" ht="25.5" x14ac:dyDescent="0.25">
      <c r="A31" s="73">
        <v>26</v>
      </c>
      <c r="B31" s="11" t="s">
        <v>49</v>
      </c>
      <c r="C31" s="18">
        <v>3</v>
      </c>
      <c r="D31" s="15" t="s">
        <v>20</v>
      </c>
      <c r="E31" s="95"/>
      <c r="F31" s="95"/>
      <c r="G31" s="95">
        <f t="shared" si="1"/>
        <v>0</v>
      </c>
      <c r="H31" s="95">
        <f t="shared" si="2"/>
        <v>0</v>
      </c>
      <c r="I31" s="96"/>
      <c r="J31" s="66"/>
      <c r="K31" s="66"/>
      <c r="L31" s="66"/>
      <c r="M31" s="66"/>
    </row>
    <row r="32" spans="1:13" ht="15" customHeight="1" thickBot="1" x14ac:dyDescent="0.3">
      <c r="A32" s="58" t="s">
        <v>23</v>
      </c>
      <c r="B32" s="59"/>
      <c r="C32" s="61"/>
      <c r="D32" s="61"/>
      <c r="E32" s="93"/>
      <c r="F32" s="93"/>
      <c r="G32" s="93"/>
      <c r="H32" s="93"/>
      <c r="I32" s="94"/>
      <c r="J32" s="67"/>
      <c r="K32" s="67"/>
      <c r="L32" s="67"/>
      <c r="M32" s="68"/>
    </row>
    <row r="33" spans="1:13" x14ac:dyDescent="0.25">
      <c r="A33" s="74">
        <v>27</v>
      </c>
      <c r="B33" s="27" t="s">
        <v>50</v>
      </c>
      <c r="C33" s="13">
        <f>96+96</f>
        <v>192</v>
      </c>
      <c r="D33" s="13" t="s">
        <v>16</v>
      </c>
      <c r="E33" s="95"/>
      <c r="F33" s="95"/>
      <c r="G33" s="95">
        <f t="shared" si="1"/>
        <v>0</v>
      </c>
      <c r="H33" s="95">
        <f t="shared" si="2"/>
        <v>0</v>
      </c>
      <c r="I33" s="96"/>
      <c r="J33" s="66"/>
      <c r="K33" s="66"/>
      <c r="L33" s="66"/>
      <c r="M33" s="66"/>
    </row>
    <row r="34" spans="1:13" ht="25.5" x14ac:dyDescent="0.25">
      <c r="A34" s="74">
        <v>28</v>
      </c>
      <c r="B34" s="23" t="s">
        <v>83</v>
      </c>
      <c r="C34" s="12">
        <v>192</v>
      </c>
      <c r="D34" s="12" t="s">
        <v>16</v>
      </c>
      <c r="E34" s="95"/>
      <c r="F34" s="95"/>
      <c r="G34" s="95">
        <f t="shared" si="1"/>
        <v>0</v>
      </c>
      <c r="H34" s="95">
        <f t="shared" si="2"/>
        <v>0</v>
      </c>
      <c r="I34" s="96"/>
      <c r="J34" s="66"/>
      <c r="K34" s="66"/>
      <c r="L34" s="66"/>
      <c r="M34" s="66"/>
    </row>
    <row r="35" spans="1:13" ht="25.5" x14ac:dyDescent="0.25">
      <c r="A35" s="74">
        <v>29</v>
      </c>
      <c r="B35" s="23" t="s">
        <v>51</v>
      </c>
      <c r="C35" s="12">
        <f>47+43+108+61+224+72</f>
        <v>555</v>
      </c>
      <c r="D35" s="12" t="s">
        <v>21</v>
      </c>
      <c r="E35" s="95"/>
      <c r="F35" s="95"/>
      <c r="G35" s="95">
        <f t="shared" si="1"/>
        <v>0</v>
      </c>
      <c r="H35" s="95">
        <f t="shared" si="2"/>
        <v>0</v>
      </c>
      <c r="I35" s="96"/>
      <c r="J35" s="66"/>
      <c r="K35" s="66"/>
      <c r="L35" s="66"/>
      <c r="M35" s="66"/>
    </row>
    <row r="36" spans="1:13" ht="25.5" x14ac:dyDescent="0.25">
      <c r="A36" s="74">
        <v>30</v>
      </c>
      <c r="B36" s="23" t="s">
        <v>88</v>
      </c>
      <c r="C36" s="12">
        <f>139+403+131+790+808+187+35+367</f>
        <v>2860</v>
      </c>
      <c r="D36" s="12" t="s">
        <v>16</v>
      </c>
      <c r="E36" s="95"/>
      <c r="F36" s="95"/>
      <c r="G36" s="95">
        <f t="shared" si="1"/>
        <v>0</v>
      </c>
      <c r="H36" s="95">
        <f t="shared" si="2"/>
        <v>0</v>
      </c>
      <c r="I36" s="96"/>
      <c r="J36" s="66"/>
      <c r="K36" s="66"/>
      <c r="L36" s="66"/>
      <c r="M36" s="66"/>
    </row>
    <row r="37" spans="1:13" ht="25.5" x14ac:dyDescent="0.25">
      <c r="A37" s="74">
        <v>31</v>
      </c>
      <c r="B37" s="23" t="s">
        <v>84</v>
      </c>
      <c r="C37" s="12">
        <v>2860</v>
      </c>
      <c r="D37" s="12" t="s">
        <v>16</v>
      </c>
      <c r="E37" s="95"/>
      <c r="F37" s="95"/>
      <c r="G37" s="95">
        <f t="shared" si="1"/>
        <v>0</v>
      </c>
      <c r="H37" s="95">
        <f t="shared" si="2"/>
        <v>0</v>
      </c>
      <c r="I37" s="96"/>
      <c r="J37" s="66"/>
      <c r="K37" s="66"/>
      <c r="L37" s="66"/>
      <c r="M37" s="66"/>
    </row>
    <row r="38" spans="1:13" ht="25.5" x14ac:dyDescent="0.25">
      <c r="A38" s="74">
        <v>32</v>
      </c>
      <c r="B38" s="23" t="s">
        <v>87</v>
      </c>
      <c r="C38" s="12">
        <v>90</v>
      </c>
      <c r="D38" s="12" t="s">
        <v>21</v>
      </c>
      <c r="E38" s="95"/>
      <c r="F38" s="95"/>
      <c r="G38" s="95">
        <f t="shared" si="1"/>
        <v>0</v>
      </c>
      <c r="H38" s="95">
        <f t="shared" si="2"/>
        <v>0</v>
      </c>
      <c r="I38" s="96"/>
      <c r="J38" s="66"/>
      <c r="K38" s="66"/>
      <c r="L38" s="66"/>
      <c r="M38" s="66"/>
    </row>
    <row r="39" spans="1:13" ht="25.5" x14ac:dyDescent="0.25">
      <c r="A39" s="74">
        <v>33</v>
      </c>
      <c r="B39" s="23" t="s">
        <v>89</v>
      </c>
      <c r="C39" s="12">
        <f>790+252+808+367</f>
        <v>2217</v>
      </c>
      <c r="D39" s="12" t="s">
        <v>16</v>
      </c>
      <c r="E39" s="95"/>
      <c r="F39" s="95"/>
      <c r="G39" s="95">
        <f t="shared" si="1"/>
        <v>0</v>
      </c>
      <c r="H39" s="95">
        <f t="shared" si="2"/>
        <v>0</v>
      </c>
      <c r="I39" s="96"/>
      <c r="J39" s="66"/>
      <c r="K39" s="66"/>
      <c r="L39" s="66"/>
      <c r="M39" s="66"/>
    </row>
    <row r="40" spans="1:13" ht="25.5" x14ac:dyDescent="0.25">
      <c r="A40" s="74">
        <v>34</v>
      </c>
      <c r="B40" s="23" t="s">
        <v>90</v>
      </c>
      <c r="C40" s="12">
        <f>790+252+808+367</f>
        <v>2217</v>
      </c>
      <c r="D40" s="12" t="s">
        <v>16</v>
      </c>
      <c r="E40" s="95"/>
      <c r="F40" s="95"/>
      <c r="G40" s="95">
        <f t="shared" si="1"/>
        <v>0</v>
      </c>
      <c r="H40" s="95">
        <f t="shared" si="2"/>
        <v>0</v>
      </c>
      <c r="I40" s="96"/>
      <c r="J40" s="66"/>
      <c r="K40" s="66"/>
      <c r="L40" s="66"/>
      <c r="M40" s="66"/>
    </row>
    <row r="41" spans="1:13" ht="18" customHeight="1" x14ac:dyDescent="0.25">
      <c r="A41" s="74">
        <v>35</v>
      </c>
      <c r="B41" s="28" t="s">
        <v>52</v>
      </c>
      <c r="C41" s="46">
        <f>376+672+7080+344+864+488+320+400+1792+640+424+568+473+616</f>
        <v>15057</v>
      </c>
      <c r="D41" s="46" t="s">
        <v>16</v>
      </c>
      <c r="E41" s="95"/>
      <c r="F41" s="95"/>
      <c r="G41" s="95">
        <f t="shared" si="1"/>
        <v>0</v>
      </c>
      <c r="H41" s="95">
        <f t="shared" si="2"/>
        <v>0</v>
      </c>
      <c r="I41" s="96"/>
      <c r="J41" s="66"/>
      <c r="K41" s="66"/>
      <c r="L41" s="66"/>
      <c r="M41" s="66"/>
    </row>
    <row r="42" spans="1:13" ht="19.899999999999999" customHeight="1" x14ac:dyDescent="0.25">
      <c r="A42" s="74">
        <v>36</v>
      </c>
      <c r="B42" s="23" t="s">
        <v>85</v>
      </c>
      <c r="C42" s="46">
        <v>15057</v>
      </c>
      <c r="D42" s="46" t="s">
        <v>16</v>
      </c>
      <c r="E42" s="95"/>
      <c r="F42" s="95"/>
      <c r="G42" s="95">
        <f t="shared" si="1"/>
        <v>0</v>
      </c>
      <c r="H42" s="95">
        <f t="shared" si="2"/>
        <v>0</v>
      </c>
      <c r="I42" s="96"/>
      <c r="J42" s="66"/>
      <c r="K42" s="66"/>
      <c r="L42" s="66"/>
      <c r="M42" s="66"/>
    </row>
    <row r="43" spans="1:13" ht="19.899999999999999" customHeight="1" x14ac:dyDescent="0.25">
      <c r="A43" s="74">
        <v>37</v>
      </c>
      <c r="B43" s="23" t="s">
        <v>86</v>
      </c>
      <c r="C43" s="46">
        <f>221+625+341+520</f>
        <v>1707</v>
      </c>
      <c r="D43" s="12" t="s">
        <v>16</v>
      </c>
      <c r="E43" s="95"/>
      <c r="F43" s="95"/>
      <c r="G43" s="95">
        <f t="shared" si="1"/>
        <v>0</v>
      </c>
      <c r="H43" s="95">
        <f t="shared" si="2"/>
        <v>0</v>
      </c>
      <c r="I43" s="96"/>
      <c r="J43" s="66"/>
      <c r="K43" s="66"/>
      <c r="L43" s="66"/>
      <c r="M43" s="66"/>
    </row>
    <row r="44" spans="1:13" ht="14.45" customHeight="1" x14ac:dyDescent="0.25">
      <c r="A44" s="58" t="s">
        <v>24</v>
      </c>
      <c r="B44" s="59"/>
      <c r="C44" s="61"/>
      <c r="D44" s="61"/>
      <c r="E44" s="93"/>
      <c r="F44" s="93"/>
      <c r="G44" s="93"/>
      <c r="H44" s="93"/>
      <c r="I44" s="94"/>
      <c r="J44" s="67"/>
      <c r="K44" s="67"/>
      <c r="L44" s="67"/>
      <c r="M44" s="68"/>
    </row>
    <row r="45" spans="1:13" ht="30" customHeight="1" x14ac:dyDescent="0.25">
      <c r="A45" s="74">
        <v>38</v>
      </c>
      <c r="B45" s="35" t="s">
        <v>81</v>
      </c>
      <c r="C45" s="36">
        <v>88</v>
      </c>
      <c r="D45" s="12" t="s">
        <v>16</v>
      </c>
      <c r="E45" s="95"/>
      <c r="F45" s="95"/>
      <c r="G45" s="95"/>
      <c r="H45" s="95">
        <f t="shared" si="2"/>
        <v>0</v>
      </c>
      <c r="I45" s="96"/>
      <c r="J45" s="66"/>
      <c r="K45" s="66"/>
      <c r="L45" s="66"/>
      <c r="M45" s="66"/>
    </row>
    <row r="46" spans="1:13" ht="14.45" customHeight="1" x14ac:dyDescent="0.25">
      <c r="A46" s="58" t="s">
        <v>25</v>
      </c>
      <c r="B46" s="59"/>
      <c r="C46" s="61"/>
      <c r="D46" s="61"/>
      <c r="E46" s="93"/>
      <c r="F46" s="93"/>
      <c r="G46" s="93"/>
      <c r="H46" s="93"/>
      <c r="I46" s="94"/>
      <c r="J46" s="67"/>
      <c r="K46" s="67"/>
      <c r="L46" s="67"/>
      <c r="M46" s="68"/>
    </row>
    <row r="47" spans="1:13" ht="25.5" x14ac:dyDescent="0.25">
      <c r="A47" s="74">
        <v>39</v>
      </c>
      <c r="B47" s="23" t="s">
        <v>53</v>
      </c>
      <c r="C47" s="37">
        <v>1</v>
      </c>
      <c r="D47" s="15" t="s">
        <v>20</v>
      </c>
      <c r="E47" s="95"/>
      <c r="F47" s="95"/>
      <c r="G47" s="95">
        <f t="shared" ref="G47:G90" si="3">E47+F47</f>
        <v>0</v>
      </c>
      <c r="H47" s="95">
        <f t="shared" si="2"/>
        <v>0</v>
      </c>
      <c r="I47" s="96"/>
      <c r="J47" s="66"/>
      <c r="K47" s="66"/>
      <c r="L47" s="66"/>
      <c r="M47" s="66"/>
    </row>
    <row r="48" spans="1:13" ht="49.15" customHeight="1" x14ac:dyDescent="0.25">
      <c r="A48" s="74">
        <v>40</v>
      </c>
      <c r="B48" s="23" t="s">
        <v>54</v>
      </c>
      <c r="C48" s="36">
        <v>1</v>
      </c>
      <c r="D48" s="15" t="s">
        <v>20</v>
      </c>
      <c r="E48" s="95"/>
      <c r="F48" s="95"/>
      <c r="G48" s="95">
        <f t="shared" si="3"/>
        <v>0</v>
      </c>
      <c r="H48" s="95">
        <f t="shared" si="2"/>
        <v>0</v>
      </c>
      <c r="I48" s="96"/>
      <c r="J48" s="66"/>
      <c r="K48" s="66"/>
      <c r="L48" s="66"/>
      <c r="M48" s="66"/>
    </row>
    <row r="49" spans="1:14" ht="23.45" customHeight="1" x14ac:dyDescent="0.25">
      <c r="A49" s="49">
        <v>41</v>
      </c>
      <c r="B49" s="32" t="s">
        <v>55</v>
      </c>
      <c r="C49" s="54">
        <v>1</v>
      </c>
      <c r="D49" s="53" t="s">
        <v>20</v>
      </c>
      <c r="E49" s="105"/>
      <c r="F49" s="105"/>
      <c r="G49" s="105">
        <f t="shared" si="3"/>
        <v>0</v>
      </c>
      <c r="H49" s="95">
        <f t="shared" si="2"/>
        <v>0</v>
      </c>
      <c r="I49" s="106"/>
      <c r="J49" s="66"/>
      <c r="K49" s="66"/>
      <c r="L49" s="66"/>
      <c r="M49" s="66"/>
    </row>
    <row r="50" spans="1:14" ht="26.45" customHeight="1" x14ac:dyDescent="0.25">
      <c r="A50" s="74">
        <v>42</v>
      </c>
      <c r="B50" s="92" t="s">
        <v>101</v>
      </c>
      <c r="C50" s="36">
        <v>1</v>
      </c>
      <c r="D50" s="15" t="s">
        <v>20</v>
      </c>
      <c r="E50" s="103"/>
      <c r="F50" s="103"/>
      <c r="G50" s="95">
        <f t="shared" si="3"/>
        <v>0</v>
      </c>
      <c r="H50" s="95">
        <f t="shared" si="2"/>
        <v>0</v>
      </c>
      <c r="I50" s="107"/>
      <c r="J50" s="108"/>
      <c r="K50" s="109"/>
      <c r="L50" s="110"/>
      <c r="M50" s="111"/>
      <c r="N50" s="112"/>
    </row>
    <row r="51" spans="1:14" ht="26.25" x14ac:dyDescent="0.25">
      <c r="A51" s="74">
        <v>43</v>
      </c>
      <c r="B51" s="113" t="s">
        <v>98</v>
      </c>
      <c r="C51" s="36">
        <v>1</v>
      </c>
      <c r="D51" s="15" t="s">
        <v>20</v>
      </c>
      <c r="E51" s="95"/>
      <c r="F51" s="95"/>
      <c r="G51" s="95">
        <f t="shared" si="3"/>
        <v>0</v>
      </c>
      <c r="H51" s="95">
        <f t="shared" si="2"/>
        <v>0</v>
      </c>
      <c r="I51" s="39"/>
      <c r="J51" s="69"/>
      <c r="K51" s="69"/>
      <c r="L51" s="69"/>
      <c r="M51" s="69"/>
    </row>
    <row r="52" spans="1:14" ht="24.4" customHeight="1" x14ac:dyDescent="0.25">
      <c r="A52" s="74">
        <v>44</v>
      </c>
      <c r="B52" s="74" t="s">
        <v>56</v>
      </c>
      <c r="C52" s="36">
        <v>1</v>
      </c>
      <c r="D52" s="15" t="s">
        <v>20</v>
      </c>
      <c r="E52" s="115"/>
      <c r="F52" s="115"/>
      <c r="G52" s="95">
        <f t="shared" si="3"/>
        <v>0</v>
      </c>
      <c r="H52" s="95">
        <f t="shared" si="2"/>
        <v>0</v>
      </c>
      <c r="I52" s="116"/>
      <c r="J52" s="109"/>
      <c r="K52" s="109"/>
      <c r="L52" s="109"/>
      <c r="M52" s="39"/>
    </row>
    <row r="53" spans="1:14" ht="25.5" x14ac:dyDescent="0.25">
      <c r="A53" s="74">
        <v>45</v>
      </c>
      <c r="B53" s="92" t="s">
        <v>57</v>
      </c>
      <c r="C53" s="36">
        <v>1</v>
      </c>
      <c r="D53" s="15" t="s">
        <v>20</v>
      </c>
      <c r="E53" s="95"/>
      <c r="F53" s="95"/>
      <c r="G53" s="95">
        <f t="shared" si="3"/>
        <v>0</v>
      </c>
      <c r="H53" s="95">
        <f t="shared" si="2"/>
        <v>0</v>
      </c>
      <c r="I53" s="39"/>
      <c r="J53" s="66"/>
      <c r="K53" s="66"/>
      <c r="L53" s="66"/>
      <c r="M53" s="66"/>
    </row>
    <row r="54" spans="1:14" ht="25.5" x14ac:dyDescent="0.25">
      <c r="A54" s="49">
        <v>46</v>
      </c>
      <c r="B54" s="49" t="s">
        <v>91</v>
      </c>
      <c r="C54" s="54">
        <v>1</v>
      </c>
      <c r="D54" s="53" t="s">
        <v>20</v>
      </c>
      <c r="E54" s="101"/>
      <c r="F54" s="101"/>
      <c r="G54" s="95">
        <f t="shared" si="3"/>
        <v>0</v>
      </c>
      <c r="H54" s="95">
        <f t="shared" si="2"/>
        <v>0</v>
      </c>
      <c r="I54" s="102"/>
      <c r="J54" s="52"/>
      <c r="K54" s="52"/>
      <c r="L54" s="52"/>
      <c r="M54" s="55"/>
    </row>
    <row r="55" spans="1:14" ht="25.5" x14ac:dyDescent="0.25">
      <c r="A55" s="74">
        <v>47</v>
      </c>
      <c r="B55" s="23" t="s">
        <v>92</v>
      </c>
      <c r="C55" s="36">
        <v>1</v>
      </c>
      <c r="D55" s="15" t="s">
        <v>20</v>
      </c>
      <c r="E55" s="95"/>
      <c r="F55" s="95"/>
      <c r="G55" s="95">
        <f t="shared" si="3"/>
        <v>0</v>
      </c>
      <c r="H55" s="95">
        <f t="shared" si="2"/>
        <v>0</v>
      </c>
      <c r="I55" s="96"/>
      <c r="J55" s="66"/>
      <c r="K55" s="66"/>
      <c r="L55" s="66"/>
      <c r="M55" s="66"/>
    </row>
    <row r="56" spans="1:14" ht="25.5" x14ac:dyDescent="0.25">
      <c r="A56" s="49">
        <v>48</v>
      </c>
      <c r="B56" s="49" t="s">
        <v>99</v>
      </c>
      <c r="C56" s="54">
        <v>1</v>
      </c>
      <c r="D56" s="53" t="s">
        <v>20</v>
      </c>
      <c r="E56" s="101"/>
      <c r="F56" s="101"/>
      <c r="G56" s="95">
        <f t="shared" si="3"/>
        <v>0</v>
      </c>
      <c r="H56" s="95">
        <f t="shared" si="2"/>
        <v>0</v>
      </c>
      <c r="I56" s="102"/>
      <c r="J56" s="52"/>
      <c r="K56" s="52"/>
      <c r="L56" s="52"/>
      <c r="M56" s="55"/>
    </row>
    <row r="57" spans="1:14" ht="26.25" x14ac:dyDescent="0.25">
      <c r="A57" s="74">
        <v>49</v>
      </c>
      <c r="B57" s="25" t="s">
        <v>100</v>
      </c>
      <c r="C57" s="37">
        <v>1</v>
      </c>
      <c r="D57" s="15" t="s">
        <v>20</v>
      </c>
      <c r="E57" s="95"/>
      <c r="F57" s="95"/>
      <c r="G57" s="95">
        <f t="shared" si="3"/>
        <v>0</v>
      </c>
      <c r="H57" s="95">
        <f t="shared" si="2"/>
        <v>0</v>
      </c>
      <c r="I57" s="39"/>
      <c r="J57" s="66"/>
      <c r="K57" s="66"/>
      <c r="L57" s="66"/>
      <c r="M57" s="66"/>
    </row>
    <row r="58" spans="1:14" ht="38.25" x14ac:dyDescent="0.25">
      <c r="A58" s="49">
        <v>50</v>
      </c>
      <c r="B58" s="49" t="s">
        <v>102</v>
      </c>
      <c r="C58" s="54">
        <v>1</v>
      </c>
      <c r="D58" s="53" t="s">
        <v>20</v>
      </c>
      <c r="E58" s="101"/>
      <c r="F58" s="101"/>
      <c r="G58" s="95">
        <f t="shared" si="3"/>
        <v>0</v>
      </c>
      <c r="H58" s="95">
        <f t="shared" si="2"/>
        <v>0</v>
      </c>
      <c r="I58" s="102"/>
      <c r="J58" s="52"/>
      <c r="K58" s="52"/>
      <c r="L58" s="52"/>
      <c r="M58" s="49"/>
    </row>
    <row r="59" spans="1:14" ht="25.5" x14ac:dyDescent="0.25">
      <c r="A59" s="74">
        <v>51</v>
      </c>
      <c r="B59" s="23" t="s">
        <v>103</v>
      </c>
      <c r="C59" s="37">
        <v>1</v>
      </c>
      <c r="D59" s="15" t="s">
        <v>20</v>
      </c>
      <c r="E59" s="95"/>
      <c r="F59" s="95"/>
      <c r="G59" s="95">
        <f t="shared" si="3"/>
        <v>0</v>
      </c>
      <c r="H59" s="95">
        <f t="shared" si="2"/>
        <v>0</v>
      </c>
      <c r="I59" s="39"/>
      <c r="J59" s="66"/>
      <c r="K59" s="66"/>
      <c r="L59" s="66"/>
      <c r="M59" s="66"/>
    </row>
    <row r="60" spans="1:14" ht="25.5" x14ac:dyDescent="0.25">
      <c r="A60" s="49">
        <v>52</v>
      </c>
      <c r="B60" s="70" t="s">
        <v>120</v>
      </c>
      <c r="C60" s="54">
        <v>1</v>
      </c>
      <c r="D60" s="53" t="s">
        <v>20</v>
      </c>
      <c r="E60" s="99"/>
      <c r="F60" s="99"/>
      <c r="G60" s="105">
        <f t="shared" si="3"/>
        <v>0</v>
      </c>
      <c r="H60" s="95">
        <f t="shared" si="2"/>
        <v>0</v>
      </c>
      <c r="I60" s="100"/>
      <c r="J60" s="51"/>
      <c r="K60" s="51"/>
      <c r="L60" s="51"/>
      <c r="M60" s="117"/>
    </row>
    <row r="61" spans="1:14" x14ac:dyDescent="0.25">
      <c r="A61" s="120"/>
      <c r="B61" s="126" t="s">
        <v>121</v>
      </c>
      <c r="C61" s="121"/>
      <c r="D61" s="122"/>
      <c r="E61" s="123"/>
      <c r="F61" s="123"/>
      <c r="G61" s="124"/>
      <c r="H61" s="123"/>
      <c r="I61" s="125"/>
      <c r="J61" s="109"/>
      <c r="K61" s="109"/>
      <c r="L61" s="118"/>
      <c r="M61" s="119"/>
    </row>
    <row r="62" spans="1:14" ht="25.5" x14ac:dyDescent="0.25">
      <c r="A62" s="48">
        <v>53</v>
      </c>
      <c r="B62" s="114" t="s">
        <v>58</v>
      </c>
      <c r="C62" s="91">
        <v>1</v>
      </c>
      <c r="D62" s="16" t="s">
        <v>20</v>
      </c>
      <c r="E62" s="104"/>
      <c r="F62" s="104"/>
      <c r="G62" s="104">
        <f t="shared" si="3"/>
        <v>0</v>
      </c>
      <c r="H62" s="95">
        <f t="shared" si="2"/>
        <v>0</v>
      </c>
      <c r="I62" s="50"/>
      <c r="J62" s="66"/>
      <c r="K62" s="66"/>
      <c r="L62" s="66"/>
      <c r="M62" s="66"/>
    </row>
    <row r="63" spans="1:14" ht="25.5" x14ac:dyDescent="0.25">
      <c r="A63" s="49">
        <v>54</v>
      </c>
      <c r="B63" s="49" t="s">
        <v>59</v>
      </c>
      <c r="C63" s="54">
        <v>1</v>
      </c>
      <c r="D63" s="53" t="s">
        <v>20</v>
      </c>
      <c r="E63" s="99"/>
      <c r="F63" s="99"/>
      <c r="G63" s="95">
        <f t="shared" si="3"/>
        <v>0</v>
      </c>
      <c r="H63" s="95">
        <f t="shared" si="2"/>
        <v>0</v>
      </c>
      <c r="I63" s="100"/>
      <c r="J63" s="51"/>
      <c r="K63" s="51"/>
      <c r="L63" s="51"/>
      <c r="M63" s="20"/>
    </row>
    <row r="64" spans="1:14" ht="25.5" x14ac:dyDescent="0.25">
      <c r="A64" s="74">
        <v>55</v>
      </c>
      <c r="B64" s="23" t="s">
        <v>60</v>
      </c>
      <c r="C64" s="37">
        <v>1</v>
      </c>
      <c r="D64" s="15" t="s">
        <v>20</v>
      </c>
      <c r="E64" s="95"/>
      <c r="F64" s="95"/>
      <c r="G64" s="95">
        <f t="shared" si="3"/>
        <v>0</v>
      </c>
      <c r="H64" s="95">
        <f t="shared" si="2"/>
        <v>0</v>
      </c>
      <c r="I64" s="39"/>
      <c r="J64" s="66"/>
      <c r="K64" s="66"/>
      <c r="L64" s="66"/>
      <c r="M64" s="66"/>
    </row>
    <row r="65" spans="1:13" ht="38.25" x14ac:dyDescent="0.25">
      <c r="A65" s="49">
        <v>56</v>
      </c>
      <c r="B65" s="49" t="s">
        <v>61</v>
      </c>
      <c r="C65" s="54">
        <v>1</v>
      </c>
      <c r="D65" s="53" t="s">
        <v>20</v>
      </c>
      <c r="E65" s="99"/>
      <c r="F65" s="99"/>
      <c r="G65" s="95">
        <f t="shared" si="3"/>
        <v>0</v>
      </c>
      <c r="H65" s="95">
        <f t="shared" si="2"/>
        <v>0</v>
      </c>
      <c r="I65" s="100"/>
      <c r="J65" s="51"/>
      <c r="K65" s="51"/>
      <c r="L65" s="51"/>
      <c r="M65" s="20"/>
    </row>
    <row r="66" spans="1:13" ht="25.5" x14ac:dyDescent="0.25">
      <c r="A66" s="74">
        <v>57</v>
      </c>
      <c r="B66" s="23" t="s">
        <v>60</v>
      </c>
      <c r="C66" s="37">
        <v>1</v>
      </c>
      <c r="D66" s="15" t="s">
        <v>20</v>
      </c>
      <c r="E66" s="95"/>
      <c r="F66" s="95"/>
      <c r="G66" s="95">
        <f t="shared" si="3"/>
        <v>0</v>
      </c>
      <c r="H66" s="95">
        <f t="shared" si="2"/>
        <v>0</v>
      </c>
      <c r="I66" s="39"/>
      <c r="J66" s="66"/>
      <c r="K66" s="66"/>
      <c r="L66" s="66"/>
      <c r="M66" s="66"/>
    </row>
    <row r="67" spans="1:13" ht="25.5" x14ac:dyDescent="0.25">
      <c r="A67" s="49">
        <v>58</v>
      </c>
      <c r="B67" s="49" t="s">
        <v>62</v>
      </c>
      <c r="C67" s="54">
        <v>1</v>
      </c>
      <c r="D67" s="53" t="s">
        <v>20</v>
      </c>
      <c r="E67" s="99"/>
      <c r="F67" s="99"/>
      <c r="G67" s="95">
        <f t="shared" si="3"/>
        <v>0</v>
      </c>
      <c r="H67" s="95">
        <f t="shared" si="2"/>
        <v>0</v>
      </c>
      <c r="I67" s="100"/>
      <c r="J67" s="51"/>
      <c r="K67" s="51"/>
      <c r="L67" s="51"/>
      <c r="M67" s="20"/>
    </row>
    <row r="68" spans="1:13" ht="25.5" x14ac:dyDescent="0.25">
      <c r="A68" s="74">
        <v>59</v>
      </c>
      <c r="B68" s="23" t="s">
        <v>60</v>
      </c>
      <c r="C68" s="37">
        <v>1</v>
      </c>
      <c r="D68" s="15" t="s">
        <v>20</v>
      </c>
      <c r="E68" s="95"/>
      <c r="F68" s="95"/>
      <c r="G68" s="95">
        <f t="shared" si="3"/>
        <v>0</v>
      </c>
      <c r="H68" s="95">
        <f t="shared" si="2"/>
        <v>0</v>
      </c>
      <c r="I68" s="39"/>
      <c r="J68" s="66"/>
      <c r="K68" s="66"/>
      <c r="L68" s="66"/>
      <c r="M68" s="66"/>
    </row>
    <row r="69" spans="1:13" ht="25.5" x14ac:dyDescent="0.25">
      <c r="A69" s="74">
        <v>60</v>
      </c>
      <c r="B69" s="92" t="s">
        <v>104</v>
      </c>
      <c r="C69" s="36">
        <v>1</v>
      </c>
      <c r="D69" s="15" t="s">
        <v>20</v>
      </c>
      <c r="E69" s="103"/>
      <c r="F69" s="97"/>
      <c r="G69" s="95">
        <f t="shared" si="3"/>
        <v>0</v>
      </c>
      <c r="H69" s="95">
        <f t="shared" si="2"/>
        <v>0</v>
      </c>
      <c r="I69" s="98"/>
      <c r="J69" s="51"/>
      <c r="K69" s="51"/>
      <c r="L69" s="71"/>
      <c r="M69" s="20"/>
    </row>
    <row r="70" spans="1:13" ht="26.25" x14ac:dyDescent="0.25">
      <c r="A70" s="48">
        <v>61</v>
      </c>
      <c r="B70" s="24" t="s">
        <v>105</v>
      </c>
      <c r="C70" s="91">
        <v>1</v>
      </c>
      <c r="D70" s="19" t="s">
        <v>20</v>
      </c>
      <c r="E70" s="104"/>
      <c r="F70" s="95"/>
      <c r="G70" s="95">
        <f t="shared" si="3"/>
        <v>0</v>
      </c>
      <c r="H70" s="95">
        <f t="shared" si="2"/>
        <v>0</v>
      </c>
      <c r="I70" s="39"/>
      <c r="J70" s="66"/>
      <c r="K70" s="66"/>
      <c r="L70" s="66"/>
      <c r="M70" s="66"/>
    </row>
    <row r="71" spans="1:13" ht="15" customHeight="1" thickBot="1" x14ac:dyDescent="0.3">
      <c r="A71" s="58" t="s">
        <v>26</v>
      </c>
      <c r="B71" s="59"/>
      <c r="C71" s="61"/>
      <c r="D71" s="61"/>
      <c r="E71" s="93"/>
      <c r="F71" s="93"/>
      <c r="G71" s="93"/>
      <c r="H71" s="93"/>
      <c r="I71" s="94"/>
      <c r="J71" s="59"/>
      <c r="K71" s="59"/>
      <c r="L71" s="59"/>
      <c r="M71" s="60"/>
    </row>
    <row r="72" spans="1:13" ht="25.9" customHeight="1" x14ac:dyDescent="0.25">
      <c r="A72" s="74">
        <v>62</v>
      </c>
      <c r="B72" s="38" t="s">
        <v>93</v>
      </c>
      <c r="C72" s="47">
        <f>2+8+2+4+1+12+4+2+4</f>
        <v>39</v>
      </c>
      <c r="D72" s="47" t="s">
        <v>20</v>
      </c>
      <c r="E72" s="95"/>
      <c r="F72" s="95"/>
      <c r="G72" s="95">
        <f t="shared" si="3"/>
        <v>0</v>
      </c>
      <c r="H72" s="95">
        <f t="shared" si="2"/>
        <v>0</v>
      </c>
      <c r="I72" s="39"/>
      <c r="J72" s="66"/>
      <c r="K72" s="66"/>
      <c r="L72" s="66"/>
      <c r="M72" s="66"/>
    </row>
    <row r="73" spans="1:13" ht="25.5" x14ac:dyDescent="0.25">
      <c r="A73" s="74">
        <v>63</v>
      </c>
      <c r="B73" s="23" t="s">
        <v>94</v>
      </c>
      <c r="C73" s="12">
        <f>30+120+30+120+15+180+60+30+60</f>
        <v>645</v>
      </c>
      <c r="D73" s="12" t="s">
        <v>21</v>
      </c>
      <c r="E73" s="95"/>
      <c r="F73" s="95"/>
      <c r="G73" s="95">
        <f t="shared" si="3"/>
        <v>0</v>
      </c>
      <c r="H73" s="95">
        <f t="shared" si="2"/>
        <v>0</v>
      </c>
      <c r="I73" s="39"/>
      <c r="J73" s="66"/>
      <c r="K73" s="66"/>
      <c r="L73" s="66"/>
      <c r="M73" s="66"/>
    </row>
    <row r="74" spans="1:13" ht="25.5" x14ac:dyDescent="0.25">
      <c r="A74" s="74">
        <v>64</v>
      </c>
      <c r="B74" s="23" t="s">
        <v>63</v>
      </c>
      <c r="C74" s="12">
        <f>90+360+90+360+45+540+180+90+180</f>
        <v>1935</v>
      </c>
      <c r="D74" s="12" t="s">
        <v>21</v>
      </c>
      <c r="E74" s="95"/>
      <c r="F74" s="95"/>
      <c r="G74" s="95">
        <f t="shared" si="3"/>
        <v>0</v>
      </c>
      <c r="H74" s="95">
        <f t="shared" si="2"/>
        <v>0</v>
      </c>
      <c r="I74" s="39"/>
      <c r="J74" s="66"/>
      <c r="K74" s="66"/>
      <c r="L74" s="66"/>
      <c r="M74" s="66"/>
    </row>
    <row r="75" spans="1:13" ht="25.5" x14ac:dyDescent="0.25">
      <c r="A75" s="74">
        <v>65</v>
      </c>
      <c r="B75" s="23" t="s">
        <v>95</v>
      </c>
      <c r="C75" s="12">
        <f>2+8+2+8+1+12+4+2+4</f>
        <v>43</v>
      </c>
      <c r="D75" s="12" t="s">
        <v>20</v>
      </c>
      <c r="E75" s="95"/>
      <c r="F75" s="95"/>
      <c r="G75" s="95">
        <f t="shared" si="3"/>
        <v>0</v>
      </c>
      <c r="H75" s="95">
        <f t="shared" si="2"/>
        <v>0</v>
      </c>
      <c r="I75" s="39"/>
      <c r="J75" s="66"/>
      <c r="K75" s="66"/>
      <c r="L75" s="66"/>
      <c r="M75" s="66"/>
    </row>
    <row r="76" spans="1:13" ht="25.5" x14ac:dyDescent="0.25">
      <c r="A76" s="74">
        <v>66</v>
      </c>
      <c r="B76" s="23" t="s">
        <v>64</v>
      </c>
      <c r="C76" s="12">
        <f>3+4+3+7+1+6</f>
        <v>24</v>
      </c>
      <c r="D76" s="12" t="s">
        <v>20</v>
      </c>
      <c r="E76" s="95"/>
      <c r="F76" s="95"/>
      <c r="G76" s="95">
        <f t="shared" si="3"/>
        <v>0</v>
      </c>
      <c r="H76" s="95">
        <f t="shared" si="2"/>
        <v>0</v>
      </c>
      <c r="I76" s="39"/>
      <c r="J76" s="66"/>
      <c r="K76" s="66"/>
      <c r="L76" s="66"/>
      <c r="M76" s="66"/>
    </row>
    <row r="77" spans="1:13" ht="25.5" x14ac:dyDescent="0.25">
      <c r="A77" s="74">
        <v>67</v>
      </c>
      <c r="B77" s="23" t="s">
        <v>65</v>
      </c>
      <c r="C77" s="12">
        <f>12+48+12+48+6+72+36+24+24</f>
        <v>282</v>
      </c>
      <c r="D77" s="12" t="s">
        <v>21</v>
      </c>
      <c r="E77" s="95"/>
      <c r="F77" s="95"/>
      <c r="G77" s="95">
        <f t="shared" si="3"/>
        <v>0</v>
      </c>
      <c r="H77" s="95">
        <f t="shared" si="2"/>
        <v>0</v>
      </c>
      <c r="I77" s="39"/>
      <c r="J77" s="66"/>
      <c r="K77" s="66"/>
      <c r="L77" s="66"/>
      <c r="M77" s="66"/>
    </row>
    <row r="78" spans="1:13" ht="31.15" customHeight="1" x14ac:dyDescent="0.25">
      <c r="A78" s="74">
        <v>68</v>
      </c>
      <c r="B78" s="23" t="s">
        <v>96</v>
      </c>
      <c r="C78" s="12">
        <v>1</v>
      </c>
      <c r="D78" s="12" t="s">
        <v>20</v>
      </c>
      <c r="E78" s="95"/>
      <c r="F78" s="95"/>
      <c r="G78" s="95">
        <f t="shared" si="3"/>
        <v>0</v>
      </c>
      <c r="H78" s="95">
        <f t="shared" si="2"/>
        <v>0</v>
      </c>
      <c r="I78" s="39"/>
      <c r="J78" s="66"/>
      <c r="K78" s="66"/>
      <c r="L78" s="66"/>
      <c r="M78" s="66"/>
    </row>
    <row r="79" spans="1:13" ht="38.25" x14ac:dyDescent="0.25">
      <c r="A79" s="74">
        <v>69</v>
      </c>
      <c r="B79" s="23" t="s">
        <v>97</v>
      </c>
      <c r="C79" s="12">
        <v>4</v>
      </c>
      <c r="D79" s="12" t="s">
        <v>20</v>
      </c>
      <c r="E79" s="95"/>
      <c r="F79" s="95"/>
      <c r="G79" s="95">
        <f t="shared" si="3"/>
        <v>0</v>
      </c>
      <c r="H79" s="95">
        <f t="shared" ref="H79:H82" si="4">G79*C79</f>
        <v>0</v>
      </c>
      <c r="I79" s="39"/>
      <c r="J79" s="66"/>
      <c r="K79" s="66"/>
      <c r="L79" s="66"/>
      <c r="M79" s="66"/>
    </row>
    <row r="80" spans="1:13" ht="25.5" x14ac:dyDescent="0.25">
      <c r="A80" s="74">
        <v>70</v>
      </c>
      <c r="B80" s="23" t="s">
        <v>66</v>
      </c>
      <c r="C80" s="12">
        <v>1</v>
      </c>
      <c r="D80" s="12" t="s">
        <v>20</v>
      </c>
      <c r="E80" s="95"/>
      <c r="F80" s="95"/>
      <c r="G80" s="95">
        <f t="shared" si="3"/>
        <v>0</v>
      </c>
      <c r="H80" s="95">
        <f t="shared" si="4"/>
        <v>0</v>
      </c>
      <c r="I80" s="39"/>
      <c r="J80" s="66"/>
      <c r="K80" s="66"/>
      <c r="L80" s="66"/>
      <c r="M80" s="66"/>
    </row>
    <row r="81" spans="1:14" ht="25.5" x14ac:dyDescent="0.25">
      <c r="A81" s="74">
        <v>71</v>
      </c>
      <c r="B81" s="23" t="s">
        <v>67</v>
      </c>
      <c r="C81" s="12">
        <v>1</v>
      </c>
      <c r="D81" s="12" t="s">
        <v>20</v>
      </c>
      <c r="E81" s="95"/>
      <c r="F81" s="95"/>
      <c r="G81" s="95">
        <f t="shared" si="3"/>
        <v>0</v>
      </c>
      <c r="H81" s="95">
        <f t="shared" si="4"/>
        <v>0</v>
      </c>
      <c r="I81" s="39"/>
      <c r="J81" s="66"/>
      <c r="K81" s="66"/>
      <c r="L81" s="66"/>
      <c r="M81" s="66"/>
    </row>
    <row r="82" spans="1:14" ht="25.5" x14ac:dyDescent="0.25">
      <c r="A82" s="74">
        <v>72</v>
      </c>
      <c r="B82" s="23" t="s">
        <v>68</v>
      </c>
      <c r="C82" s="12">
        <v>1</v>
      </c>
      <c r="D82" s="12" t="s">
        <v>20</v>
      </c>
      <c r="E82" s="95"/>
      <c r="F82" s="95"/>
      <c r="G82" s="95">
        <f t="shared" si="3"/>
        <v>0</v>
      </c>
      <c r="H82" s="95">
        <f t="shared" si="4"/>
        <v>0</v>
      </c>
      <c r="I82" s="39"/>
      <c r="J82" s="66"/>
      <c r="K82" s="66"/>
      <c r="L82" s="66"/>
      <c r="M82" s="66"/>
    </row>
    <row r="83" spans="1:14" ht="14.45" customHeight="1" x14ac:dyDescent="0.25">
      <c r="A83" s="58" t="s">
        <v>27</v>
      </c>
      <c r="B83" s="59"/>
      <c r="C83" s="61"/>
      <c r="D83" s="61"/>
      <c r="E83" s="93"/>
      <c r="F83" s="93"/>
      <c r="G83" s="93"/>
      <c r="H83" s="93"/>
      <c r="I83" s="94"/>
      <c r="J83" s="59"/>
      <c r="K83" s="59"/>
      <c r="L83" s="59"/>
      <c r="M83" s="60"/>
    </row>
    <row r="84" spans="1:14" x14ac:dyDescent="0.25">
      <c r="A84" s="74">
        <v>73</v>
      </c>
      <c r="B84" s="21" t="s">
        <v>28</v>
      </c>
      <c r="C84" s="12">
        <v>1</v>
      </c>
      <c r="D84" s="12" t="s">
        <v>1</v>
      </c>
      <c r="E84" s="95"/>
      <c r="F84" s="95"/>
      <c r="G84" s="95">
        <f t="shared" si="3"/>
        <v>0</v>
      </c>
      <c r="H84" s="95">
        <f t="shared" ref="H84:H90" si="5">G84*C84</f>
        <v>0</v>
      </c>
      <c r="I84" s="39"/>
      <c r="J84" s="66"/>
      <c r="K84" s="66"/>
      <c r="L84" s="66"/>
      <c r="M84" s="66"/>
    </row>
    <row r="85" spans="1:14" x14ac:dyDescent="0.25">
      <c r="A85" s="74">
        <v>74</v>
      </c>
      <c r="B85" s="21" t="s">
        <v>29</v>
      </c>
      <c r="C85" s="12">
        <v>1</v>
      </c>
      <c r="D85" s="12" t="s">
        <v>1</v>
      </c>
      <c r="E85" s="95"/>
      <c r="F85" s="95"/>
      <c r="G85" s="95">
        <f t="shared" si="3"/>
        <v>0</v>
      </c>
      <c r="H85" s="95">
        <f t="shared" si="5"/>
        <v>0</v>
      </c>
      <c r="I85" s="39"/>
      <c r="J85" s="66"/>
      <c r="K85" s="66"/>
      <c r="L85" s="66"/>
      <c r="M85" s="66"/>
    </row>
    <row r="86" spans="1:14" x14ac:dyDescent="0.25">
      <c r="A86" s="74">
        <v>75</v>
      </c>
      <c r="B86" s="21" t="s">
        <v>30</v>
      </c>
      <c r="C86" s="12">
        <v>1</v>
      </c>
      <c r="D86" s="12" t="s">
        <v>1</v>
      </c>
      <c r="E86" s="95"/>
      <c r="F86" s="95"/>
      <c r="G86" s="95">
        <f t="shared" si="3"/>
        <v>0</v>
      </c>
      <c r="H86" s="95">
        <f t="shared" si="5"/>
        <v>0</v>
      </c>
      <c r="I86" s="39"/>
      <c r="J86" s="66"/>
      <c r="K86" s="66"/>
      <c r="L86" s="66"/>
      <c r="M86" s="66"/>
    </row>
    <row r="87" spans="1:14" x14ac:dyDescent="0.25">
      <c r="A87" s="74">
        <v>76</v>
      </c>
      <c r="B87" s="21" t="s">
        <v>106</v>
      </c>
      <c r="C87" s="12">
        <v>1</v>
      </c>
      <c r="D87" s="12" t="s">
        <v>1</v>
      </c>
      <c r="E87" s="95"/>
      <c r="F87" s="95"/>
      <c r="G87" s="95">
        <f t="shared" si="3"/>
        <v>0</v>
      </c>
      <c r="H87" s="95">
        <f t="shared" si="5"/>
        <v>0</v>
      </c>
      <c r="I87" s="39"/>
      <c r="J87" s="66"/>
      <c r="K87" s="66"/>
      <c r="L87" s="66"/>
      <c r="M87" s="66"/>
    </row>
    <row r="88" spans="1:14" x14ac:dyDescent="0.25">
      <c r="A88" s="74">
        <v>77</v>
      </c>
      <c r="B88" s="21" t="s">
        <v>107</v>
      </c>
      <c r="C88" s="12">
        <v>1</v>
      </c>
      <c r="D88" s="12" t="s">
        <v>1</v>
      </c>
      <c r="E88" s="95"/>
      <c r="F88" s="95"/>
      <c r="G88" s="95">
        <f t="shared" si="3"/>
        <v>0</v>
      </c>
      <c r="H88" s="95">
        <f t="shared" si="5"/>
        <v>0</v>
      </c>
      <c r="I88" s="39"/>
      <c r="J88" s="66"/>
      <c r="K88" s="66"/>
      <c r="L88" s="66"/>
      <c r="M88" s="66"/>
    </row>
    <row r="89" spans="1:14" x14ac:dyDescent="0.25">
      <c r="A89" s="74">
        <v>78</v>
      </c>
      <c r="B89" s="21" t="s">
        <v>31</v>
      </c>
      <c r="C89" s="12">
        <v>1</v>
      </c>
      <c r="D89" s="12" t="s">
        <v>1</v>
      </c>
      <c r="E89" s="95"/>
      <c r="F89" s="95"/>
      <c r="G89" s="95">
        <f t="shared" si="3"/>
        <v>0</v>
      </c>
      <c r="H89" s="95">
        <f t="shared" si="5"/>
        <v>0</v>
      </c>
      <c r="I89" s="39"/>
      <c r="J89" s="66"/>
      <c r="K89" s="66"/>
      <c r="L89" s="66"/>
      <c r="M89" s="66"/>
    </row>
    <row r="90" spans="1:14" x14ac:dyDescent="0.25">
      <c r="A90" s="74">
        <v>79</v>
      </c>
      <c r="B90" s="21" t="s">
        <v>32</v>
      </c>
      <c r="C90" s="12">
        <v>1</v>
      </c>
      <c r="D90" s="12" t="s">
        <v>1</v>
      </c>
      <c r="E90" s="95"/>
      <c r="F90" s="95"/>
      <c r="G90" s="95">
        <f t="shared" si="3"/>
        <v>0</v>
      </c>
      <c r="H90" s="95">
        <f t="shared" si="5"/>
        <v>0</v>
      </c>
      <c r="I90" s="39"/>
      <c r="J90" s="66"/>
      <c r="K90" s="66"/>
      <c r="L90" s="66"/>
      <c r="M90" s="66"/>
    </row>
    <row r="91" spans="1:14" ht="60" x14ac:dyDescent="0.25">
      <c r="A91" s="75"/>
      <c r="B91" s="29"/>
      <c r="C91" s="30"/>
      <c r="D91" s="30"/>
      <c r="E91" s="82"/>
      <c r="F91" s="82"/>
      <c r="G91" s="82"/>
      <c r="H91" s="83"/>
      <c r="I91" s="31"/>
      <c r="J91" s="2" t="s">
        <v>117</v>
      </c>
      <c r="K91" s="2" t="s">
        <v>118</v>
      </c>
      <c r="L91" s="2" t="s">
        <v>115</v>
      </c>
      <c r="M91" s="2" t="s">
        <v>116</v>
      </c>
    </row>
    <row r="92" spans="1:14" ht="49.15" customHeight="1" x14ac:dyDescent="0.25">
      <c r="A92" s="76"/>
      <c r="B92" s="3"/>
      <c r="C92" s="127" t="s">
        <v>5</v>
      </c>
      <c r="D92" s="127"/>
      <c r="E92" s="127"/>
      <c r="F92" s="84"/>
      <c r="G92" s="84"/>
      <c r="H92" s="85">
        <f>SUM(H3:H90)</f>
        <v>0</v>
      </c>
      <c r="I92" s="57"/>
      <c r="J92" s="89" t="s">
        <v>119</v>
      </c>
      <c r="K92" s="90"/>
      <c r="L92" s="90" t="s">
        <v>69</v>
      </c>
      <c r="M92" s="88"/>
    </row>
    <row r="93" spans="1:14" ht="31.15" customHeight="1" x14ac:dyDescent="0.25">
      <c r="A93" s="129" t="s">
        <v>2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</row>
    <row r="94" spans="1:14" x14ac:dyDescent="0.25">
      <c r="A94" s="128" t="s">
        <v>3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</row>
    <row r="95" spans="1:14" x14ac:dyDescent="0.2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</row>
    <row r="96" spans="1:14" x14ac:dyDescent="0.25">
      <c r="A96" s="128" t="s">
        <v>4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</row>
    <row r="97" spans="1:14" ht="7.9" customHeight="1" x14ac:dyDescent="0.2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</row>
    <row r="98" spans="1:14" x14ac:dyDescent="0.25">
      <c r="A98" s="62" t="s">
        <v>112</v>
      </c>
      <c r="B98" s="56"/>
      <c r="C98" s="78"/>
      <c r="D98" s="78"/>
      <c r="E98" s="86"/>
      <c r="F98" s="86"/>
      <c r="G98" s="86"/>
      <c r="H98" s="86"/>
      <c r="I98" s="56"/>
      <c r="J98" s="56"/>
      <c r="K98" s="56"/>
      <c r="L98" s="56"/>
      <c r="M98" s="56"/>
      <c r="N98" s="56"/>
    </row>
    <row r="99" spans="1:14" x14ac:dyDescent="0.25">
      <c r="A99" s="77" t="s">
        <v>109</v>
      </c>
    </row>
    <row r="100" spans="1:14" x14ac:dyDescent="0.25">
      <c r="A100" s="77" t="s">
        <v>110</v>
      </c>
    </row>
    <row r="101" spans="1:14" x14ac:dyDescent="0.25">
      <c r="A101" s="77" t="s">
        <v>111</v>
      </c>
    </row>
  </sheetData>
  <mergeCells count="4">
    <mergeCell ref="C92:E92"/>
    <mergeCell ref="A94:N95"/>
    <mergeCell ref="A96:N97"/>
    <mergeCell ref="A93:N93"/>
  </mergeCells>
  <printOptions horizontalCentered="1"/>
  <pageMargins left="0.25" right="0.25" top="1.013611111111111" bottom="0.75" header="0.3" footer="0.3"/>
  <pageSetup scale="71" fitToHeight="0" orientation="landscape" r:id="rId1"/>
  <headerFooter>
    <oddHeader xml:space="preserve">&amp;C&amp;"-,Bold"&amp;14TABLA DE OFERTAR&amp;"-,Regular"&amp;11
SUBASTA FORMAL:  &amp;U23J-06358
Título: Reparaciones en el Centro de Aprestamiento de la Guardia Nacional de Puerto Rico en Ceiba
&amp;U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A367F0-3CDD-43DC-B93A-20465926E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F94359-4AAC-450E-9CC6-7E012602C26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0370D93D-1DD4-45E5-8982-5A15E36D2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2023-03-23T19:22:02Z</cp:lastPrinted>
  <dcterms:created xsi:type="dcterms:W3CDTF">2021-12-11T18:23:49Z</dcterms:created>
  <dcterms:modified xsi:type="dcterms:W3CDTF">2023-03-23T19:34:57Z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